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Volumes/GoogleDrive/My Drive/Documents/Work/Consulting/Oxfam/"/>
    </mc:Choice>
  </mc:AlternateContent>
  <xr:revisionPtr revIDLastSave="0" documentId="13_ncr:1_{3BF9B203-3592-454B-984B-98DFCF7CF024}" xr6:coauthVersionLast="45" xr6:coauthVersionMax="45" xr10:uidLastSave="{00000000-0000-0000-0000-000000000000}"/>
  <bookViews>
    <workbookView xWindow="0" yWindow="460" windowWidth="21280" windowHeight="23540" xr2:uid="{71D45CBC-2C5E-EA4C-A34D-6D99AD417BC1}"/>
  </bookViews>
  <sheets>
    <sheet name="Grandfathering" sheetId="2" r:id="rId1"/>
    <sheet name="Equal per capita" sheetId="3" r:id="rId2"/>
    <sheet name="Population and overuse" sheetId="4" r:id="rId3"/>
    <sheet name="Notes on CAT and CEP" sheetId="5" r:id="rId4"/>
  </sheets>
  <definedNames>
    <definedName name="_edn1" localSheetId="3">'Notes on CAT and CEP'!#REF!</definedName>
    <definedName name="_edn2" localSheetId="3">'Notes on CAT and CEP'!#REF!</definedName>
    <definedName name="_edn3" localSheetId="3">'Notes on CAT and CEP'!#REF!</definedName>
    <definedName name="_ednref3" localSheetId="3">'Notes on CAT and CEP'!#REF!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4" l="1"/>
  <c r="B16" i="4"/>
  <c r="B14" i="4"/>
  <c r="B12" i="4"/>
  <c r="B6" i="4"/>
  <c r="B4" i="4"/>
  <c r="B11" i="4"/>
  <c r="B10" i="4"/>
  <c r="B3" i="4"/>
  <c r="B2" i="4"/>
  <c r="B3" i="3"/>
  <c r="B11" i="3" s="1"/>
  <c r="B15" i="2"/>
  <c r="B13" i="2"/>
  <c r="B11" i="2"/>
  <c r="B9" i="2"/>
  <c r="B7" i="2"/>
  <c r="B5" i="2"/>
  <c r="B3" i="2"/>
  <c r="D3" i="3" l="1"/>
  <c r="B15" i="3"/>
  <c r="B13" i="3"/>
  <c r="B5" i="3"/>
  <c r="B9" i="3" l="1"/>
  <c r="B7" i="3"/>
</calcChain>
</file>

<file path=xl/sharedStrings.xml><?xml version="1.0" encoding="utf-8"?>
<sst xmlns="http://schemas.openxmlformats.org/spreadsheetml/2006/main" count="79" uniqueCount="31">
  <si>
    <t>https://www.climatewatchdata.org/ghg-emissions?chartType=area&amp;end_year=2016&amp;regions=WORLD&amp;source=CAIT&amp;start_year=1990</t>
  </si>
  <si>
    <t>https://www.climatewatchdata.org/ghg-emissions?chartType=area&amp;end_year=2016&amp;regions=NZL&amp;source=CAIT&amp;start_year=1990</t>
  </si>
  <si>
    <t>New Zealand's proportion of global emissions</t>
  </si>
  <si>
    <t>2030 emissions - IPCC high overshoot</t>
  </si>
  <si>
    <t>V. Masson-Delmotte, P. Zhai, H. O. Pörtner, D. Roberts, J. Skea, P.R. Shukla, A. Pirani, W. Moufouma-Okia, C. Péan, R. Pidcock, S. Connors, J. B. R. Matthews, Y. Chen, X. Zhou, M. I. Gomis, E. Lonnoy, T. Maycock, M. Tignor, T. Waterfield (eds.), 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(IPCC, 2018) at table 2.4.</t>
  </si>
  <si>
    <t>Global emissions including LULUCF, 2016 (MtCO2e)</t>
  </si>
  <si>
    <t>New Zealand emissions including LULUCF, 2016 (MtCO2e)</t>
  </si>
  <si>
    <t>NZ 2016 emissions divided by global 2016 emissions</t>
  </si>
  <si>
    <t>2030 global emissions - IPCC no or limited overshoot (MtCO2e)</t>
  </si>
  <si>
    <t>New Zealand's 1990 emissions (MtCO2e)</t>
  </si>
  <si>
    <t>Reduction from 1990 levels (%)</t>
  </si>
  <si>
    <t>New Zealand's 2005 emissions (MtCO2e)</t>
  </si>
  <si>
    <t>Reduction from 2005 levels (%)</t>
  </si>
  <si>
    <t>https://www.mfe.govt.nz/publications/climate-change/new-zealands-greenhouse-gas-inventory-1990-2018</t>
  </si>
  <si>
    <t>New Zealand population, 2016 (million)</t>
  </si>
  <si>
    <t>Global population 2016 (million)</t>
  </si>
  <si>
    <t>(as percentage)</t>
  </si>
  <si>
    <t>New Zealand 2030 emissions (MtCO2e)</t>
  </si>
  <si>
    <t>Equal per capita New Zealand 2030 emissions (MtCO2e)</t>
  </si>
  <si>
    <t>Grandfathered  New Zealand 2030 emissions (MtCO2e)</t>
  </si>
  <si>
    <t>(as at June 2016)</t>
  </si>
  <si>
    <t>https://www.stats.govt.nz/topics/population</t>
  </si>
  <si>
    <t>https://data.worldbank.org/indicator/SP.POP.TOTL</t>
  </si>
  <si>
    <t>Popluation and overshoot New Zealand 2030 emissions (MtCO2e)</t>
  </si>
  <si>
    <t>The CERP numbers were generated using the CERP Climate Equity Reference Calculator.[3] While it is not possible to include the formula in this document, you can replicate our results using the Calculator. If you have further questions, please contact the authors.</t>
  </si>
  <si>
    <t>Notes</t>
  </si>
  <si>
    <t>Climate Action Tracker New Zealand: Fair Share (2 December 2019) &lt;https://climateactiontracker.org/countries/new-zealand/fair-share/&gt;.</t>
  </si>
  <si>
    <r>
      <t>It is not possible to include the supporting calculations for the Climate Action Tracker (</t>
    </r>
    <r>
      <rPr>
        <b/>
        <sz val="12"/>
        <color rgb="FF000000"/>
        <rFont val="Arial"/>
        <family val="2"/>
      </rPr>
      <t>CAT</t>
    </r>
    <r>
      <rPr>
        <sz val="12"/>
        <color rgb="FF000000"/>
        <rFont val="Arial"/>
        <family val="2"/>
      </rPr>
      <t>) and Climate Equity Reference Group (</t>
    </r>
    <r>
      <rPr>
        <b/>
        <sz val="12"/>
        <color rgb="FF000000"/>
        <rFont val="Arial"/>
        <family val="2"/>
      </rPr>
      <t>CERP</t>
    </r>
    <r>
      <rPr>
        <sz val="12"/>
        <color rgb="FF000000"/>
        <rFont val="Arial"/>
        <family val="2"/>
      </rPr>
      <t>) models, as their formulae are not publicly available. This report was prepared with the benefit of discussions with people from CAT and CERP.</t>
    </r>
  </si>
  <si>
    <r>
      <t>The Climate Action Tracker numbers are taken directly from the latest CAT analysis of New Zealand.</t>
    </r>
    <r>
      <rPr>
        <vertAlign val="superscript"/>
        <sz val="12"/>
        <rFont val="Arial"/>
        <family val="2"/>
      </rPr>
      <t>[1]</t>
    </r>
    <r>
      <rPr>
        <sz val="12"/>
        <color rgb="FF000000"/>
        <rFont val="Arial"/>
        <family val="2"/>
      </rPr>
      <t xml:space="preserve"> Details of how CAT assesses comparability between countries are available online.</t>
    </r>
    <r>
      <rPr>
        <vertAlign val="superscript"/>
        <sz val="12"/>
        <rFont val="Arial"/>
        <family val="2"/>
      </rPr>
      <t>[2]</t>
    </r>
    <r>
      <rPr>
        <sz val="12"/>
        <color rgb="FF000000"/>
        <rFont val="Arial"/>
        <family val="2"/>
      </rPr>
      <t xml:space="preserve"> If further information is required, please contact the authors, and we will try to provide it or connect you to someone from CAT directly.</t>
    </r>
  </si>
  <si>
    <t>Climate Action Tracker Comparability of Effort &lt;https://climateactiontracker.org/methodology/comparability-of-effort/&gt;.</t>
  </si>
  <si>
    <t>Christian Holz, Eric Kemp-Benedict, Tom Athanasiou and Sivan Kartha (2019) ‘The Climate Equity Reference Calculator’ in Journal of Open Source Software, 4 (35), 1273; Eric Kemp-Benedict, Christian Holz, Paul Baer, Tom Athanaisou, and Sivan Kartha (2019) The Climate Equity Reference Calculator. Berkeley and Somerville: Climate Equity Reference Project (EcoEquity and Stockholm Environment Institute) &lt;https://calculator.climateequityreference.org&gt;.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</si>
</sst>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Calibri"/>
      <family val="2"/>
      <scheme val="minor"/>
    </font>
    <font>
      <sz val="10"/>
      <name val="Arial"/>
      <family val="2"/>
    </font>
    <font>
      <sz val="12"/>
      <color theme="1"/>
      <name val="Arial"/>
      <family val="2"/>
    </font>
    <font>
      <sz val="12"/>
      <color rgb="FF000000"/>
      <name val="Arial"/>
      <family val="2"/>
    </font>
    <font>
      <sz val="12"/>
      <name val="Arial"/>
      <family val="2"/>
    </font>
    <font>
      <u/>
      <sz val="12"/>
      <color theme="1"/>
      <name val="Calibri"/>
      <family val="2"/>
      <scheme val="minor"/>
    </font>
    <font>
      <b/>
      <sz val="12"/>
      <color rgb="FF000000"/>
      <name val="Arial"/>
      <family val="2"/>
    </font>
    <font>
      <vertAlign val="superscript"/>
      <sz val="12"/>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0">
    <xf numFmtId="0" fontId="0" fillId="0" borderId="0" xfId="0"/>
    <xf numFmtId="0" fontId="1" fillId="0" borderId="0" xfId="0" applyFont="1"/>
    <xf numFmtId="0" fontId="0" fillId="0" borderId="0" xfId="0" applyFont="1"/>
    <xf numFmtId="0" fontId="5" fillId="0" borderId="0" xfId="1" applyNumberFormat="1" applyFont="1"/>
    <xf numFmtId="0" fontId="3" fillId="0" borderId="0" xfId="0" applyNumberFormat="1" applyFont="1"/>
    <xf numFmtId="0" fontId="0" fillId="0" borderId="0" xfId="0" applyNumberFormat="1"/>
    <xf numFmtId="0" fontId="5" fillId="0" borderId="0" xfId="0" applyNumberFormat="1" applyFont="1" applyBorder="1"/>
    <xf numFmtId="0" fontId="4" fillId="0" borderId="0" xfId="0" applyNumberFormat="1" applyFont="1"/>
    <xf numFmtId="0" fontId="6" fillId="0" borderId="0" xfId="0" applyNumberFormat="1" applyFont="1"/>
    <xf numFmtId="0" fontId="4" fillId="0" borderId="0" xfId="0" applyFont="1" applyAlignment="1">
      <alignment vertical="center"/>
    </xf>
  </cellXfs>
  <cellStyles count="2">
    <cellStyle name="Normal" xfId="0" builtinId="0"/>
    <cellStyle name="Normal 7" xfId="1" xr:uid="{E659F7CC-3427-564F-BD0B-179D5FF52F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63D3-6B69-594E-931A-1B01F9C6B500}">
  <dimension ref="A1:C15"/>
  <sheetViews>
    <sheetView tabSelected="1" workbookViewId="0">
      <selection activeCell="C18" sqref="C18"/>
    </sheetView>
  </sheetViews>
  <sheetFormatPr baseColWidth="10" defaultRowHeight="16" x14ac:dyDescent="0.2"/>
  <cols>
    <col min="1" max="1" width="35.33203125" style="4" customWidth="1"/>
    <col min="2" max="16384" width="10.83203125" style="4"/>
  </cols>
  <sheetData>
    <row r="1" spans="1:3" x14ac:dyDescent="0.2">
      <c r="A1" s="4" t="s">
        <v>6</v>
      </c>
      <c r="B1" s="4">
        <v>63.1</v>
      </c>
      <c r="C1" s="4" t="s">
        <v>1</v>
      </c>
    </row>
    <row r="2" spans="1:3" x14ac:dyDescent="0.2">
      <c r="A2" s="4" t="s">
        <v>5</v>
      </c>
      <c r="B2" s="4">
        <v>47500</v>
      </c>
      <c r="C2" s="4" t="s">
        <v>0</v>
      </c>
    </row>
    <row r="3" spans="1:3" x14ac:dyDescent="0.2">
      <c r="A3" s="4" t="s">
        <v>2</v>
      </c>
      <c r="B3" s="4">
        <f>B1/B2</f>
        <v>1.328421052631579E-3</v>
      </c>
      <c r="C3" s="4" t="s">
        <v>7</v>
      </c>
    </row>
    <row r="4" spans="1:3" x14ac:dyDescent="0.2">
      <c r="A4" s="4" t="s">
        <v>8</v>
      </c>
      <c r="B4" s="4">
        <v>20300</v>
      </c>
      <c r="C4" s="4" t="s">
        <v>4</v>
      </c>
    </row>
    <row r="5" spans="1:3" x14ac:dyDescent="0.2">
      <c r="A5" s="4" t="s">
        <v>17</v>
      </c>
      <c r="B5" s="4">
        <f>B4*B3</f>
        <v>26.966947368421053</v>
      </c>
    </row>
    <row r="6" spans="1:3" x14ac:dyDescent="0.2">
      <c r="A6" s="4" t="s">
        <v>9</v>
      </c>
      <c r="B6" s="4">
        <v>63.590926524080402</v>
      </c>
      <c r="C6" s="4" t="s">
        <v>13</v>
      </c>
    </row>
    <row r="7" spans="1:3" x14ac:dyDescent="0.2">
      <c r="A7" s="4" t="s">
        <v>10</v>
      </c>
      <c r="B7" s="4">
        <f>(B6-B5)/B6*100</f>
        <v>57.593089387981635</v>
      </c>
    </row>
    <row r="8" spans="1:3" x14ac:dyDescent="0.2">
      <c r="A8" s="4" t="s">
        <v>11</v>
      </c>
      <c r="B8" s="7">
        <v>81.274417557164199</v>
      </c>
      <c r="C8" s="4" t="s">
        <v>13</v>
      </c>
    </row>
    <row r="9" spans="1:3" x14ac:dyDescent="0.2">
      <c r="A9" s="4" t="s">
        <v>12</v>
      </c>
      <c r="B9" s="4">
        <f>(B8-B5)/B8*100</f>
        <v>66.819882345568445</v>
      </c>
    </row>
    <row r="10" spans="1:3" x14ac:dyDescent="0.2">
      <c r="A10" s="4" t="s">
        <v>3</v>
      </c>
      <c r="B10" s="4">
        <v>29100</v>
      </c>
      <c r="C10" s="4" t="s">
        <v>4</v>
      </c>
    </row>
    <row r="11" spans="1:3" x14ac:dyDescent="0.2">
      <c r="A11" s="4" t="s">
        <v>17</v>
      </c>
      <c r="B11" s="4">
        <f>B10*B3</f>
        <v>38.657052631578949</v>
      </c>
    </row>
    <row r="12" spans="1:3" x14ac:dyDescent="0.2">
      <c r="A12" s="4" t="s">
        <v>9</v>
      </c>
      <c r="B12" s="4">
        <v>65.668254270213893</v>
      </c>
      <c r="C12" s="4" t="s">
        <v>13</v>
      </c>
    </row>
    <row r="13" spans="1:3" x14ac:dyDescent="0.2">
      <c r="A13" s="4" t="s">
        <v>10</v>
      </c>
      <c r="B13" s="4">
        <f>(B12-B11)/B12*100</f>
        <v>41.132815146095346</v>
      </c>
    </row>
    <row r="14" spans="1:3" x14ac:dyDescent="0.2">
      <c r="A14" s="4" t="s">
        <v>11</v>
      </c>
      <c r="B14" s="7">
        <v>83.270229999999998</v>
      </c>
      <c r="C14" s="4" t="s">
        <v>13</v>
      </c>
    </row>
    <row r="15" spans="1:3" x14ac:dyDescent="0.2">
      <c r="A15" s="4" t="s">
        <v>12</v>
      </c>
      <c r="B15" s="4">
        <f>(B14-B11)/B14*100</f>
        <v>53.57638302238513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E5FD-21E4-7F49-99AD-D8EFB2CD0FED}">
  <dimension ref="A1:E18"/>
  <sheetViews>
    <sheetView workbookViewId="0">
      <selection activeCell="B5" sqref="B5"/>
    </sheetView>
  </sheetViews>
  <sheetFormatPr baseColWidth="10" defaultRowHeight="16" x14ac:dyDescent="0.2"/>
  <cols>
    <col min="1" max="1" width="31.83203125" style="5" customWidth="1"/>
    <col min="2" max="2" width="12.1640625" style="5" bestFit="1" customWidth="1"/>
    <col min="3" max="3" width="13.33203125" style="5" bestFit="1" customWidth="1"/>
    <col min="4" max="4" width="14.33203125" style="5" bestFit="1" customWidth="1"/>
    <col min="5" max="16384" width="10.83203125" style="5"/>
  </cols>
  <sheetData>
    <row r="1" spans="1:5" x14ac:dyDescent="0.2">
      <c r="A1" s="4" t="s">
        <v>14</v>
      </c>
      <c r="B1" s="3">
        <v>4.6929999999999996</v>
      </c>
      <c r="C1" s="3" t="s">
        <v>21</v>
      </c>
      <c r="D1" s="4" t="s">
        <v>20</v>
      </c>
    </row>
    <row r="2" spans="1:5" x14ac:dyDescent="0.2">
      <c r="A2" s="4" t="s">
        <v>15</v>
      </c>
      <c r="B2" s="6">
        <v>7442.1355800000001</v>
      </c>
      <c r="C2" s="6" t="s">
        <v>22</v>
      </c>
      <c r="D2" s="4"/>
    </row>
    <row r="3" spans="1:5" x14ac:dyDescent="0.2">
      <c r="A3" s="4" t="s">
        <v>2</v>
      </c>
      <c r="B3" s="4">
        <f>B1/B2</f>
        <v>6.3059856267762315E-4</v>
      </c>
      <c r="C3" s="4" t="s">
        <v>7</v>
      </c>
      <c r="D3" s="4">
        <f>B3*100</f>
        <v>6.305985626776231E-2</v>
      </c>
      <c r="E3" s="5" t="s">
        <v>16</v>
      </c>
    </row>
    <row r="4" spans="1:5" x14ac:dyDescent="0.2">
      <c r="A4" s="4" t="s">
        <v>8</v>
      </c>
      <c r="B4" s="4">
        <v>20300</v>
      </c>
      <c r="C4" s="4" t="s">
        <v>4</v>
      </c>
      <c r="D4" s="4"/>
    </row>
    <row r="5" spans="1:5" x14ac:dyDescent="0.2">
      <c r="A5" s="4" t="s">
        <v>17</v>
      </c>
      <c r="B5" s="4">
        <f>B4*B3</f>
        <v>12.80115082235575</v>
      </c>
      <c r="C5" s="4"/>
      <c r="D5" s="4"/>
    </row>
    <row r="6" spans="1:5" x14ac:dyDescent="0.2">
      <c r="A6" s="4" t="s">
        <v>9</v>
      </c>
      <c r="B6" s="4">
        <v>63.590926524080402</v>
      </c>
      <c r="C6" s="4" t="s">
        <v>13</v>
      </c>
      <c r="D6" s="4"/>
    </row>
    <row r="7" spans="1:5" x14ac:dyDescent="0.2">
      <c r="A7" s="4" t="s">
        <v>10</v>
      </c>
      <c r="B7" s="4">
        <f>(B6-B5)/B6*100</f>
        <v>79.869532459936323</v>
      </c>
      <c r="C7" s="4"/>
      <c r="D7" s="4"/>
    </row>
    <row r="8" spans="1:5" x14ac:dyDescent="0.2">
      <c r="A8" s="4" t="s">
        <v>11</v>
      </c>
      <c r="B8" s="7">
        <v>81.274417557164199</v>
      </c>
      <c r="C8" s="4" t="s">
        <v>13</v>
      </c>
      <c r="D8" s="4"/>
    </row>
    <row r="9" spans="1:5" x14ac:dyDescent="0.2">
      <c r="A9" s="4" t="s">
        <v>12</v>
      </c>
      <c r="B9" s="4">
        <f>(B8-B5)/B8*100</f>
        <v>84.249470857970664</v>
      </c>
      <c r="C9" s="4"/>
      <c r="D9" s="4"/>
    </row>
    <row r="10" spans="1:5" x14ac:dyDescent="0.2">
      <c r="A10" s="4" t="s">
        <v>3</v>
      </c>
      <c r="B10" s="4">
        <v>29100</v>
      </c>
      <c r="C10" s="4" t="s">
        <v>4</v>
      </c>
      <c r="D10" s="4"/>
    </row>
    <row r="11" spans="1:5" x14ac:dyDescent="0.2">
      <c r="A11" s="4" t="s">
        <v>17</v>
      </c>
      <c r="B11" s="4">
        <f>B10*B3</f>
        <v>18.350418173918833</v>
      </c>
      <c r="C11" s="4"/>
      <c r="D11" s="4"/>
    </row>
    <row r="12" spans="1:5" x14ac:dyDescent="0.2">
      <c r="A12" s="4" t="s">
        <v>9</v>
      </c>
      <c r="B12" s="4">
        <v>65.668254270213893</v>
      </c>
      <c r="C12" s="4" t="s">
        <v>13</v>
      </c>
      <c r="D12" s="4"/>
    </row>
    <row r="13" spans="1:5" x14ac:dyDescent="0.2">
      <c r="A13" s="4" t="s">
        <v>10</v>
      </c>
      <c r="B13" s="4">
        <f>(B12-B11)/B12*100</f>
        <v>72.055876347176934</v>
      </c>
      <c r="C13" s="4"/>
      <c r="D13" s="4"/>
    </row>
    <row r="14" spans="1:5" x14ac:dyDescent="0.2">
      <c r="A14" s="4" t="s">
        <v>11</v>
      </c>
      <c r="B14" s="7">
        <v>83.270229999999998</v>
      </c>
      <c r="C14" s="4" t="s">
        <v>13</v>
      </c>
      <c r="D14" s="4"/>
    </row>
    <row r="15" spans="1:5" x14ac:dyDescent="0.2">
      <c r="A15" s="4" t="s">
        <v>12</v>
      </c>
      <c r="B15" s="4">
        <f>(B14-B11)/B14*100</f>
        <v>77.962810750109824</v>
      </c>
      <c r="C15" s="4"/>
      <c r="D15" s="4"/>
    </row>
    <row r="16" spans="1:5" x14ac:dyDescent="0.2">
      <c r="A16" s="4"/>
      <c r="B16" s="4"/>
      <c r="C16" s="4"/>
      <c r="D16" s="4"/>
    </row>
    <row r="17" spans="1:4" x14ac:dyDescent="0.2">
      <c r="A17" s="4"/>
      <c r="B17" s="4"/>
      <c r="C17" s="4"/>
      <c r="D17" s="4"/>
    </row>
    <row r="18" spans="1:4" x14ac:dyDescent="0.2">
      <c r="A18" s="4"/>
      <c r="B18" s="4"/>
      <c r="C18" s="4"/>
      <c r="D18"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48ABC-4251-D044-A6AA-7F223E52AB2A}">
  <dimension ref="A1:C21"/>
  <sheetViews>
    <sheetView zoomScale="125" workbookViewId="0">
      <selection activeCell="B21" sqref="B21"/>
    </sheetView>
  </sheetViews>
  <sheetFormatPr baseColWidth="10" defaultRowHeight="16" x14ac:dyDescent="0.2"/>
  <cols>
    <col min="1" max="1" width="34.5" style="5" customWidth="1"/>
    <col min="2" max="16384" width="10.83203125" style="5"/>
  </cols>
  <sheetData>
    <row r="1" spans="1:3" x14ac:dyDescent="0.2">
      <c r="A1" s="4" t="s">
        <v>8</v>
      </c>
      <c r="B1" s="4">
        <v>20300</v>
      </c>
      <c r="C1" s="4" t="s">
        <v>4</v>
      </c>
    </row>
    <row r="2" spans="1:3" x14ac:dyDescent="0.2">
      <c r="A2" s="4" t="s">
        <v>18</v>
      </c>
      <c r="B2" s="4">
        <f>'Equal per capita'!B5</f>
        <v>12.80115082235575</v>
      </c>
      <c r="C2" s="4"/>
    </row>
    <row r="3" spans="1:3" x14ac:dyDescent="0.2">
      <c r="A3" s="4" t="s">
        <v>19</v>
      </c>
      <c r="B3" s="4">
        <f>Grandfathering!B5</f>
        <v>26.966947368421053</v>
      </c>
      <c r="C3" s="4"/>
    </row>
    <row r="4" spans="1:3" x14ac:dyDescent="0.2">
      <c r="A4" s="4" t="s">
        <v>23</v>
      </c>
      <c r="B4" s="4">
        <f>'Population and overuse'!B2-('Population and overuse'!B3-'Population and overuse'!B2)</f>
        <v>-1.3646457237095539</v>
      </c>
      <c r="C4" s="4"/>
    </row>
    <row r="5" spans="1:3" x14ac:dyDescent="0.2">
      <c r="A5" s="4" t="s">
        <v>9</v>
      </c>
      <c r="B5" s="4">
        <v>63.590926524080402</v>
      </c>
      <c r="C5" s="4" t="s">
        <v>13</v>
      </c>
    </row>
    <row r="6" spans="1:3" x14ac:dyDescent="0.2">
      <c r="A6" s="4" t="s">
        <v>10</v>
      </c>
      <c r="B6" s="4">
        <f>(B5-B4)/B5*100</f>
        <v>102.14597553189103</v>
      </c>
      <c r="C6" s="4"/>
    </row>
    <row r="7" spans="1:3" x14ac:dyDescent="0.2">
      <c r="A7" s="4" t="s">
        <v>11</v>
      </c>
      <c r="B7" s="7">
        <v>81.274417557164199</v>
      </c>
      <c r="C7" s="4" t="s">
        <v>13</v>
      </c>
    </row>
    <row r="8" spans="1:3" x14ac:dyDescent="0.2">
      <c r="A8" s="4" t="s">
        <v>12</v>
      </c>
      <c r="B8" s="4">
        <f>(B7-B4)/B7*100</f>
        <v>101.6790593703729</v>
      </c>
      <c r="C8" s="4"/>
    </row>
    <row r="9" spans="1:3" x14ac:dyDescent="0.2">
      <c r="A9" s="4" t="s">
        <v>3</v>
      </c>
      <c r="B9" s="4">
        <v>29100</v>
      </c>
      <c r="C9" s="4" t="s">
        <v>4</v>
      </c>
    </row>
    <row r="10" spans="1:3" x14ac:dyDescent="0.2">
      <c r="A10" s="4" t="s">
        <v>18</v>
      </c>
      <c r="B10" s="4">
        <f>'Equal per capita'!B11</f>
        <v>18.350418173918833</v>
      </c>
      <c r="C10" s="4"/>
    </row>
    <row r="11" spans="1:3" x14ac:dyDescent="0.2">
      <c r="A11" s="4" t="s">
        <v>19</v>
      </c>
      <c r="B11" s="5">
        <f>Grandfathering!B11</f>
        <v>38.657052631578949</v>
      </c>
    </row>
    <row r="12" spans="1:3" x14ac:dyDescent="0.2">
      <c r="A12" s="4" t="s">
        <v>23</v>
      </c>
      <c r="B12" s="5">
        <f>B10-(B11-B10)</f>
        <v>-1.9562162837412842</v>
      </c>
    </row>
    <row r="13" spans="1:3" x14ac:dyDescent="0.2">
      <c r="A13" s="4" t="s">
        <v>9</v>
      </c>
      <c r="B13" s="4">
        <v>65.668254270213893</v>
      </c>
      <c r="C13" s="4" t="s">
        <v>13</v>
      </c>
    </row>
    <row r="14" spans="1:3" x14ac:dyDescent="0.2">
      <c r="A14" s="4" t="s">
        <v>10</v>
      </c>
      <c r="B14" s="4">
        <f>(B13-B12)/B13*100</f>
        <v>102.97893754825853</v>
      </c>
      <c r="C14" s="4"/>
    </row>
    <row r="15" spans="1:3" x14ac:dyDescent="0.2">
      <c r="A15" s="4" t="s">
        <v>11</v>
      </c>
      <c r="B15" s="7">
        <v>83.270229999999998</v>
      </c>
      <c r="C15" s="4" t="s">
        <v>13</v>
      </c>
    </row>
    <row r="16" spans="1:3" x14ac:dyDescent="0.2">
      <c r="A16" s="4" t="s">
        <v>12</v>
      </c>
      <c r="B16" s="4">
        <f>(B15-B12)/B15*100</f>
        <v>102.3492384778345</v>
      </c>
      <c r="C16" s="4"/>
    </row>
    <row r="21" spans="2:2" x14ac:dyDescent="0.2">
      <c r="B21"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85D1-636D-1244-A620-F2A1AF5A8F18}">
  <dimension ref="A1:B8"/>
  <sheetViews>
    <sheetView workbookViewId="0">
      <selection activeCell="B9" sqref="B9"/>
    </sheetView>
  </sheetViews>
  <sheetFormatPr baseColWidth="10" defaultRowHeight="16" x14ac:dyDescent="0.2"/>
  <cols>
    <col min="1" max="16384" width="10.83203125" style="2"/>
  </cols>
  <sheetData>
    <row r="1" spans="1:2" x14ac:dyDescent="0.2">
      <c r="A1" s="9" t="s">
        <v>27</v>
      </c>
    </row>
    <row r="2" spans="1:2" ht="18" x14ac:dyDescent="0.2">
      <c r="A2" s="9" t="s">
        <v>28</v>
      </c>
    </row>
    <row r="3" spans="1:2" x14ac:dyDescent="0.2">
      <c r="A3" s="2" t="s">
        <v>24</v>
      </c>
    </row>
    <row r="5" spans="1:2" x14ac:dyDescent="0.2">
      <c r="A5" s="1" t="s">
        <v>25</v>
      </c>
    </row>
    <row r="6" spans="1:2" x14ac:dyDescent="0.2">
      <c r="A6" s="2">
        <v>1</v>
      </c>
      <c r="B6" s="2" t="s">
        <v>26</v>
      </c>
    </row>
    <row r="7" spans="1:2" x14ac:dyDescent="0.2">
      <c r="A7" s="2">
        <v>2</v>
      </c>
      <c r="B7" s="2" t="s">
        <v>29</v>
      </c>
    </row>
    <row r="8" spans="1:2" x14ac:dyDescent="0.2">
      <c r="A8" s="2">
        <v>3</v>
      </c>
      <c r="B8" s="2"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Grandfathering</vt:lpstr>
      <vt:lpstr>Equal per capita</vt:lpstr>
      <vt:lpstr>Population and overuse</vt:lpstr>
      <vt:lpstr>Notes on CAT and CEP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Tong</dc:creator>
  <cp:lastModifiedBy>Microsoft Office User</cp:lastModifiedBy>
  <dcterms:created xsi:type="dcterms:W3CDTF">2020-07-13T05:46:45Z</dcterms:created>
  <dcterms:modified xsi:type="dcterms:W3CDTF">2020-09-10T09:03:20Z</dcterms:modified>
</cp:coreProperties>
</file>